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ANALIZACE U PARTYZÁNA\PD kanalizace + sl. rozpočet\"/>
    </mc:Choice>
  </mc:AlternateContent>
  <bookViews>
    <workbookView xWindow="0" yWindow="0" windowWidth="13770" windowHeight="12405" activeTab="1"/>
  </bookViews>
  <sheets>
    <sheet name="Rekapitulace stavby" sheetId="1" r:id="rId1"/>
    <sheet name="002 - SO 02 Konečné úprav..." sheetId="2" r:id="rId2"/>
  </sheets>
  <definedNames>
    <definedName name="_xlnm._FilterDatabase" localSheetId="1" hidden="1">'002 - SO 02 Konečné úprav...'!$C$124:$K$163</definedName>
    <definedName name="_xlnm.Print_Titles" localSheetId="1">'002 - SO 02 Konečné úprav...'!$124:$124</definedName>
    <definedName name="_xlnm.Print_Titles" localSheetId="0">'Rekapitulace stavby'!$92:$92</definedName>
    <definedName name="_xlnm.Print_Area" localSheetId="1">'002 - SO 02 Konečné úprav...'!$C$4:$J$76,'002 - SO 02 Konečné úprav...'!$C$82:$J$104,'002 - SO 02 Konečné úprav...'!$C$110:$K$163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9" i="2" l="1"/>
  <c r="J38" i="2"/>
  <c r="AY96" i="1"/>
  <c r="J37" i="2"/>
  <c r="AX96" i="1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T149" i="2" s="1"/>
  <c r="R150" i="2"/>
  <c r="R149" i="2"/>
  <c r="P150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28" i="2"/>
  <c r="BH128" i="2"/>
  <c r="BG128" i="2"/>
  <c r="BF128" i="2"/>
  <c r="T128" i="2"/>
  <c r="T127" i="2" s="1"/>
  <c r="R128" i="2"/>
  <c r="R127" i="2" s="1"/>
  <c r="P128" i="2"/>
  <c r="P127" i="2"/>
  <c r="J121" i="2"/>
  <c r="F121" i="2"/>
  <c r="F119" i="2"/>
  <c r="E117" i="2"/>
  <c r="J93" i="2"/>
  <c r="F93" i="2"/>
  <c r="F91" i="2"/>
  <c r="E89" i="2"/>
  <c r="J26" i="2"/>
  <c r="E26" i="2"/>
  <c r="J94" i="2" s="1"/>
  <c r="J25" i="2"/>
  <c r="J20" i="2"/>
  <c r="E20" i="2"/>
  <c r="F122" i="2" s="1"/>
  <c r="J19" i="2"/>
  <c r="J14" i="2"/>
  <c r="J91" i="2"/>
  <c r="E7" i="2"/>
  <c r="E113" i="2"/>
  <c r="L90" i="1"/>
  <c r="AM90" i="1"/>
  <c r="AM89" i="1"/>
  <c r="L89" i="1"/>
  <c r="AM87" i="1"/>
  <c r="L87" i="1"/>
  <c r="L85" i="1"/>
  <c r="L84" i="1"/>
  <c r="BK160" i="2"/>
  <c r="J155" i="2"/>
  <c r="BK150" i="2"/>
  <c r="J139" i="2"/>
  <c r="J128" i="2"/>
  <c r="AS95" i="1"/>
  <c r="J162" i="2"/>
  <c r="J157" i="2"/>
  <c r="BK162" i="2"/>
  <c r="BK155" i="2"/>
  <c r="J150" i="2"/>
  <c r="J147" i="2"/>
  <c r="BK143" i="2"/>
  <c r="J137" i="2"/>
  <c r="BK128" i="2"/>
  <c r="J160" i="2"/>
  <c r="BK157" i="2"/>
  <c r="BK147" i="2"/>
  <c r="J143" i="2"/>
  <c r="BK139" i="2"/>
  <c r="BK137" i="2"/>
  <c r="P136" i="2" l="1"/>
  <c r="P126" i="2" s="1"/>
  <c r="P125" i="2" s="1"/>
  <c r="AU96" i="1" s="1"/>
  <c r="AU95" i="1" s="1"/>
  <c r="AU94" i="1" s="1"/>
  <c r="BK136" i="2"/>
  <c r="J136" i="2" s="1"/>
  <c r="J101" i="2" s="1"/>
  <c r="R136" i="2"/>
  <c r="R126" i="2" s="1"/>
  <c r="R125" i="2" s="1"/>
  <c r="T136" i="2"/>
  <c r="BK154" i="2"/>
  <c r="J154" i="2"/>
  <c r="J103" i="2"/>
  <c r="P154" i="2"/>
  <c r="R154" i="2"/>
  <c r="T154" i="2"/>
  <c r="T126" i="2" s="1"/>
  <c r="T125" i="2" s="1"/>
  <c r="J122" i="2"/>
  <c r="BE137" i="2"/>
  <c r="BE139" i="2"/>
  <c r="BE160" i="2"/>
  <c r="BE162" i="2"/>
  <c r="J119" i="2"/>
  <c r="BE128" i="2"/>
  <c r="BE150" i="2"/>
  <c r="BE155" i="2"/>
  <c r="E85" i="2"/>
  <c r="F94" i="2"/>
  <c r="BE143" i="2"/>
  <c r="BE147" i="2"/>
  <c r="BE157" i="2"/>
  <c r="BK127" i="2"/>
  <c r="J127" i="2" s="1"/>
  <c r="J100" i="2" s="1"/>
  <c r="BK149" i="2"/>
  <c r="J149" i="2" s="1"/>
  <c r="J102" i="2" s="1"/>
  <c r="J36" i="2"/>
  <c r="AW96" i="1"/>
  <c r="F36" i="2"/>
  <c r="BA96" i="1" s="1"/>
  <c r="BA95" i="1" s="1"/>
  <c r="AW95" i="1" s="1"/>
  <c r="F37" i="2"/>
  <c r="BB96" i="1" s="1"/>
  <c r="BB95" i="1" s="1"/>
  <c r="BB94" i="1" s="1"/>
  <c r="W31" i="1" s="1"/>
  <c r="AS94" i="1"/>
  <c r="F39" i="2"/>
  <c r="BD96" i="1"/>
  <c r="BD95" i="1" s="1"/>
  <c r="BD94" i="1" s="1"/>
  <c r="W33" i="1" s="1"/>
  <c r="F38" i="2"/>
  <c r="BC96" i="1" s="1"/>
  <c r="BC95" i="1" s="1"/>
  <c r="AY95" i="1" s="1"/>
  <c r="BK126" i="2" l="1"/>
  <c r="J126" i="2"/>
  <c r="J99" i="2" s="1"/>
  <c r="BA94" i="1"/>
  <c r="W30" i="1" s="1"/>
  <c r="AX94" i="1"/>
  <c r="BC94" i="1"/>
  <c r="W32" i="1"/>
  <c r="F35" i="2"/>
  <c r="AZ96" i="1"/>
  <c r="AZ95" i="1" s="1"/>
  <c r="AZ94" i="1" s="1"/>
  <c r="W29" i="1" s="1"/>
  <c r="AX95" i="1"/>
  <c r="J35" i="2"/>
  <c r="AV96" i="1"/>
  <c r="AT96" i="1" s="1"/>
  <c r="BK125" i="2" l="1"/>
  <c r="J125" i="2"/>
  <c r="AW94" i="1"/>
  <c r="AK30" i="1"/>
  <c r="AY94" i="1"/>
  <c r="AV95" i="1"/>
  <c r="AT95" i="1"/>
  <c r="AV94" i="1"/>
  <c r="AK29" i="1" s="1"/>
  <c r="J32" i="2"/>
  <c r="AG96" i="1"/>
  <c r="AG95" i="1" s="1"/>
  <c r="AG94" i="1" s="1"/>
  <c r="AK26" i="1" s="1"/>
  <c r="AN95" i="1" l="1"/>
  <c r="J41" i="2"/>
  <c r="J98" i="2"/>
  <c r="AN96" i="1"/>
  <c r="AK35" i="1"/>
  <c r="AT94" i="1"/>
  <c r="AN94" i="1" l="1"/>
</calcChain>
</file>

<file path=xl/sharedStrings.xml><?xml version="1.0" encoding="utf-8"?>
<sst xmlns="http://schemas.openxmlformats.org/spreadsheetml/2006/main" count="601" uniqueCount="188">
  <si>
    <t>Export Komplet</t>
  </si>
  <si>
    <t/>
  </si>
  <si>
    <t>2.0</t>
  </si>
  <si>
    <t>False</t>
  </si>
  <si>
    <t>{fdce4f10-3407-45a5-8971-97e60332745f}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</si>
  <si>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</si>
  <si>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</si>
  <si>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</si>
  <si>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</si>
  <si>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</si>
  <si>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</si>
  <si>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</si>
  <si>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</si>
  <si>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</si>
  <si>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Blazej-043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</si>
  <si>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</si>
  <si>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</si>
  <si>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kanalizačního řadu ul. Bezručova - Bohumín - Záblatí</t>
  </si>
  <si>
    <t>KSO:</t>
  </si>
  <si>
    <t>CC-CZ:</t>
  </si>
  <si>
    <t>Místo:</t>
  </si>
  <si>
    <t xml:space="preserve"> </t>
  </si>
  <si>
    <t>Datum:</t>
  </si>
  <si>
    <t>29. 4. 2021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</si>
  <si>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</si>
  <si>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</si>
  <si>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</si>
  <si>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</si>
  <si>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</si>
  <si>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</si>
  <si>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</si>
  <si>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KBprojekt Aqua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</si>
  <si>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</si>
  <si>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</si>
  <si>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</si>
  <si>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</si>
  <si>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</si>
  <si>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</si>
  <si>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</si>
  <si>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</si>
  <si>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</si>
  <si>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</si>
  <si>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</si>
  <si>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</si>
  <si>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</si>
  <si>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</si>
  <si>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</si>
  <si>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</si>
  <si>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</si>
  <si>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</si>
  <si>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</si>
  <si>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</si>
  <si>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</si>
  <si>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</si>
  <si>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</si>
  <si>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</si>
  <si>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</si>
  <si>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</si>
  <si>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</si>
  <si>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</si>
  <si>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</si>
  <si>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</si>
  <si>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</si>
  <si>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</si>
  <si>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</si>
  <si>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</si>
  <si>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</si>
  <si>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</si>
  <si>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</si>
  <si>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</si>
  <si>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</si>
  <si>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</si>
  <si>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</si>
  <si>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</si>
  <si>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</si>
  <si>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</si>
  <si>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</si>
  <si>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</si>
  <si>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</si>
  <si>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</si>
  <si>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</si>
  <si>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</si>
  <si>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{8e76af32-4600-4f20-97fc-629ab0ba0cb3}</t>
  </si>
  <si>
    <t>2</t>
  </si>
  <si>
    <t>/</t>
  </si>
  <si>
    <t>002</t>
  </si>
  <si>
    <t>SO 02 Konečné úpravy komunikace</t>
  </si>
  <si>
    <t>Soupis</t>
  </si>
  <si>
    <t>{ef3aeabe-280e-4fa4-8484-09ceed148e2e}</t>
  </si>
  <si>
    <t>KRYCÍ LIST SOUPISU PRACÍ</t>
  </si>
  <si>
    <t>Objekt:</t>
  </si>
  <si>
    <t>01 - Obnova kanalizačního řadu ul. Bezručova - Bohumín - Záblatí</t>
  </si>
  <si>
    <t>Soupis:</t>
  </si>
  <si>
    <t>002 - SO 02 Konečné úpravy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</si>
  <si>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</si>
  <si>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</si>
  <si>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</si>
  <si>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</si>
  <si>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</si>
  <si>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</si>
  <si>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</si>
  <si>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</si>
  <si>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</si>
  <si>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</si>
  <si>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</si>
  <si>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</si>
  <si>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</si>
  <si>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</si>
  <si>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</si>
  <si>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</si>
  <si>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</si>
  <si>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</si>
  <si>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</si>
  <si>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</si>
  <si>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</si>
  <si>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</si>
  <si>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</si>
  <si>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</si>
  <si>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</si>
  <si>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</si>
  <si>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</si>
  <si>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</si>
  <si>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113154232</t>
  </si>
  <si>
    <t>Frézování živičného krytu tl 40 mm pruh š 2 m pl do 1000 m2 bez překážek v trase</t>
  </si>
  <si>
    <t>m2</t>
  </si>
  <si>
    <t>CS ÚRS 2021 01</t>
  </si>
  <si>
    <t>4</t>
  </si>
  <si>
    <t>1034735850</t>
  </si>
  <si>
    <t>PP</t>
  </si>
  <si>
    <t>Frézování živičného podkladu nebo krytu  s naložením na dopravní prostředek plochy přes 500 do 1 000 m2 bez překážek v trase pruhu šířky přes 1 m do 2 m, tloušťky vrstvy 40 mm</t>
  </si>
  <si>
    <t>P</t>
  </si>
  <si>
    <t>Poznámka k položce:_x000D_
viz TZ př.č. D.1.1</t>
  </si>
  <si>
    <t>VV</t>
  </si>
  <si>
    <t>šířka 4m - obrusná vrstva</t>
  </si>
  <si>
    <t>50*4</t>
  </si>
  <si>
    <t>šířka 1,5m - ložní vrstva</t>
  </si>
  <si>
    <t>50*1,5</t>
  </si>
  <si>
    <t>Součet</t>
  </si>
  <si>
    <t>5</t>
  </si>
  <si>
    <t>Komunikace pozemní</t>
  </si>
  <si>
    <t>573211109</t>
  </si>
  <si>
    <t>Postřik živičný spojovací z asfaltu v množství 0,50 kg/m2</t>
  </si>
  <si>
    <t>119696719</t>
  </si>
  <si>
    <t>Postřik spojovací PS bez posypu kamenivem z asfaltu silničního, v množství 0,50 kg/m2</t>
  </si>
  <si>
    <t>3</t>
  </si>
  <si>
    <t>577134131</t>
  </si>
  <si>
    <t>Asfaltový beton vrstva obrusná ACO 11 (ABS) tř. I tl 40 mm š do 3 m z modifikovaného asfaltu</t>
  </si>
  <si>
    <t>1604951969</t>
  </si>
  <si>
    <t>Asfaltový beton vrstva obrusná ACO 11 (ABS)  s rozprostřením a se zhutněním z modifikovaného asfaltu v pruhu šířky přes do 1,5 do 3 m, po zhutnění tl. 40 mm</t>
  </si>
  <si>
    <t>577135132</t>
  </si>
  <si>
    <t>Asfaltový beton vrstva ložní ACL 16 (ABH) tl 40 mm š do 3 m z modifikovaného asfaltu</t>
  </si>
  <si>
    <t>-1363680488</t>
  </si>
  <si>
    <t>Asfaltový beton vrstva ložní ACL 16 (ABH)  s rozprostřením a zhutněním z modifikovaného asfaltu v pruhu šířky přes 1,5 do 3 m, po zhutnění tl. 40 mm</t>
  </si>
  <si>
    <t>900,1-R</t>
  </si>
  <si>
    <t>Náklady na vyspravení silničního vodorovného značení</t>
  </si>
  <si>
    <t>kpl</t>
  </si>
  <si>
    <t>-151009888</t>
  </si>
  <si>
    <t>9</t>
  </si>
  <si>
    <t>Ostatní konstrukce a práce, bourání</t>
  </si>
  <si>
    <t>6</t>
  </si>
  <si>
    <t>919122121</t>
  </si>
  <si>
    <t>Těsnění spár zálivkou za tepla pro komůrky š 15 mm hl 25 mm s těsnicím profilem</t>
  </si>
  <si>
    <t>m</t>
  </si>
  <si>
    <t>1781357769</t>
  </si>
  <si>
    <t>Utěsnění dilatačních spár zálivkou za tepla  v cementobetonovém nebo živičném krytu včetně adhezního nátěru s těsnicím profilem pod zálivkou, pro komůrky šířky 15 mm, hloubky 25 mm</t>
  </si>
  <si>
    <t>100</t>
  </si>
  <si>
    <t>997</t>
  </si>
  <si>
    <t>Přesun sutě</t>
  </si>
  <si>
    <t>7</t>
  </si>
  <si>
    <t>997221551</t>
  </si>
  <si>
    <t>Vodorovná doprava suti ze sypkých materiálů do 1 km</t>
  </si>
  <si>
    <t>t</t>
  </si>
  <si>
    <t>309034980</t>
  </si>
  <si>
    <t>Vodorovná doprava suti  bez naložení, ale se složením a s hrubým urovnáním ze sypkých materiálů, na vzdálenost do 1 km</t>
  </si>
  <si>
    <t>8</t>
  </si>
  <si>
    <t>997221559</t>
  </si>
  <si>
    <t>Příplatek ZKD 1 km u vodorovné dopravy suti ze sypkých materiálů</t>
  </si>
  <si>
    <t>1878842070</t>
  </si>
  <si>
    <t>Vodorovná doprava suti  bez naložení, ale se složením a s hrubým urovnáním Příplatek k ceně za každý další i započatý 1 km přes 1 km</t>
  </si>
  <si>
    <t>25,3*9 'Přepočtené koeficientem množství</t>
  </si>
  <si>
    <t>997221611</t>
  </si>
  <si>
    <t>Nakládání suti na dopravní prostředky pro vodorovnou dopravu</t>
  </si>
  <si>
    <t>66204091</t>
  </si>
  <si>
    <t>Nakládání na dopravní prostředky  pro vodorovnou dopravu suti</t>
  </si>
  <si>
    <t>10</t>
  </si>
  <si>
    <t>997221875</t>
  </si>
  <si>
    <t>Poplatek za uložení stavebního odpadu na recyklační skládce (skládkovné) asfaltového bez obsahu dehtu zatříděného do Katalogu odpadů pod kódem 17 03 02</t>
  </si>
  <si>
    <t>653831708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</si>
</sst>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7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3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20"/>
      <c r="BE5" s="19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20"/>
      <c r="BE6" s="19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2"/>
      <c r="BS8" s="17" t="s">
        <v>6</v>
      </c>
    </row>
    <row r="9" spans="1:74" s="1" customFormat="1" ht="14.45" customHeight="1">
      <c r="B9" s="20"/>
      <c r="AR9" s="20"/>
      <c r="BE9" s="19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2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2"/>
      <c r="BS11" s="17" t="s">
        <v>6</v>
      </c>
    </row>
    <row r="12" spans="1:74" s="1" customFormat="1" ht="6.95" customHeight="1">
      <c r="B12" s="20"/>
      <c r="AR12" s="20"/>
      <c r="BE12" s="192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2"/>
      <c r="BS13" s="17" t="s">
        <v>6</v>
      </c>
    </row>
    <row r="14" spans="1:74" ht="12.75">
      <c r="B14" s="20"/>
      <c r="E14" s="197" t="s">
        <v>29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7" t="s">
        <v>27</v>
      </c>
      <c r="AN14" s="29" t="s">
        <v>29</v>
      </c>
      <c r="AR14" s="20"/>
      <c r="BE14" s="192"/>
      <c r="BS14" s="17" t="s">
        <v>6</v>
      </c>
    </row>
    <row r="15" spans="1:74" s="1" customFormat="1" ht="6.95" customHeight="1">
      <c r="B15" s="20"/>
      <c r="AR15" s="20"/>
      <c r="BE15" s="192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2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192"/>
      <c r="BS17" s="17" t="s">
        <v>32</v>
      </c>
    </row>
    <row r="18" spans="1:71" s="1" customFormat="1" ht="6.95" customHeight="1">
      <c r="B18" s="20"/>
      <c r="AR18" s="20"/>
      <c r="BE18" s="192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192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192"/>
      <c r="BS20" s="17" t="s">
        <v>32</v>
      </c>
    </row>
    <row r="21" spans="1:71" s="1" customFormat="1" ht="6.95" customHeight="1">
      <c r="B21" s="20"/>
      <c r="AR21" s="20"/>
      <c r="BE21" s="192"/>
    </row>
    <row r="22" spans="1:71" s="1" customFormat="1" ht="12" customHeight="1">
      <c r="B22" s="20"/>
      <c r="D22" s="27" t="s">
        <v>34</v>
      </c>
      <c r="AR22" s="20"/>
      <c r="BE22" s="192"/>
    </row>
    <row r="23" spans="1:71" s="1" customFormat="1" ht="16.5" customHeight="1">
      <c r="B23" s="20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20"/>
      <c r="BE23" s="192"/>
    </row>
    <row r="24" spans="1:71" s="1" customFormat="1" ht="6.95" customHeight="1">
      <c r="B24" s="20"/>
      <c r="AR24" s="20"/>
      <c r="BE24" s="19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2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0">
        <f>ROUND(AG94,2)</f>
        <v>0</v>
      </c>
      <c r="AL26" s="201"/>
      <c r="AM26" s="201"/>
      <c r="AN26" s="201"/>
      <c r="AO26" s="201"/>
      <c r="AP26" s="32"/>
      <c r="AQ26" s="32"/>
      <c r="AR26" s="33"/>
      <c r="BE26" s="19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19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02" t="s">
        <v>36</v>
      </c>
      <c r="M28" s="202"/>
      <c r="N28" s="202"/>
      <c r="O28" s="202"/>
      <c r="P28" s="202"/>
      <c r="Q28" s="32"/>
      <c r="R28" s="32"/>
      <c r="S28" s="32"/>
      <c r="T28" s="32"/>
      <c r="U28" s="32"/>
      <c r="V28" s="32"/>
      <c r="W28" s="202" t="s">
        <v>37</v>
      </c>
      <c r="X28" s="202"/>
      <c r="Y28" s="202"/>
      <c r="Z28" s="202"/>
      <c r="AA28" s="202"/>
      <c r="AB28" s="202"/>
      <c r="AC28" s="202"/>
      <c r="AD28" s="202"/>
      <c r="AE28" s="202"/>
      <c r="AF28" s="32"/>
      <c r="AG28" s="32"/>
      <c r="AH28" s="32"/>
      <c r="AI28" s="32"/>
      <c r="AJ28" s="32"/>
      <c r="AK28" s="202" t="s">
        <v>38</v>
      </c>
      <c r="AL28" s="202"/>
      <c r="AM28" s="202"/>
      <c r="AN28" s="202"/>
      <c r="AO28" s="202"/>
      <c r="AP28" s="32"/>
      <c r="AQ28" s="32"/>
      <c r="AR28" s="33"/>
      <c r="BE28" s="192"/>
    </row>
    <row r="29" spans="1:71" s="3" customFormat="1" ht="14.45" customHeight="1">
      <c r="B29" s="37"/>
      <c r="D29" s="27" t="s">
        <v>39</v>
      </c>
      <c r="F29" s="27" t="s">
        <v>40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7"/>
      <c r="BE29" s="193"/>
    </row>
    <row r="30" spans="1:71" s="3" customFormat="1" ht="14.45" customHeight="1">
      <c r="B30" s="37"/>
      <c r="F30" s="27" t="s">
        <v>41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7"/>
      <c r="BE30" s="193"/>
    </row>
    <row r="31" spans="1:71" s="3" customFormat="1" ht="14.45" hidden="1" customHeight="1">
      <c r="B31" s="37"/>
      <c r="F31" s="27" t="s">
        <v>42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7"/>
      <c r="BE31" s="193"/>
    </row>
    <row r="32" spans="1:71" s="3" customFormat="1" ht="14.45" hidden="1" customHeight="1">
      <c r="B32" s="37"/>
      <c r="F32" s="27" t="s">
        <v>43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7"/>
      <c r="BE32" s="193"/>
    </row>
    <row r="33" spans="1:57" s="3" customFormat="1" ht="14.45" hidden="1" customHeight="1">
      <c r="B33" s="37"/>
      <c r="F33" s="27" t="s">
        <v>44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7"/>
      <c r="BE33" s="19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192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06" t="s">
        <v>47</v>
      </c>
      <c r="Y35" s="207"/>
      <c r="Z35" s="207"/>
      <c r="AA35" s="207"/>
      <c r="AB35" s="207"/>
      <c r="AC35" s="40"/>
      <c r="AD35" s="40"/>
      <c r="AE35" s="40"/>
      <c r="AF35" s="40"/>
      <c r="AG35" s="40"/>
      <c r="AH35" s="40"/>
      <c r="AI35" s="40"/>
      <c r="AJ35" s="40"/>
      <c r="AK35" s="208">
        <f>SUM(AK26:AK33)</f>
        <v>0</v>
      </c>
      <c r="AL35" s="207"/>
      <c r="AM35" s="207"/>
      <c r="AN35" s="207"/>
      <c r="AO35" s="20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Blazej-043</v>
      </c>
      <c r="AR84" s="51"/>
    </row>
    <row r="85" spans="1:91" s="5" customFormat="1" ht="36.950000000000003" customHeight="1">
      <c r="B85" s="52"/>
      <c r="C85" s="53" t="s">
        <v>16</v>
      </c>
      <c r="L85" s="210" t="str">
        <f>K6</f>
        <v>Obnova kanalizačního řadu ul. Bezručova - Bohumín - Záblatí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2" t="str">
        <f>IF(AN8= "","",AN8)</f>
        <v>29. 4. 2021</v>
      </c>
      <c r="AN87" s="212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3" t="str">
        <f>IF(E17="","",E17)</f>
        <v>KBprojekt Aqua s.r.o.</v>
      </c>
      <c r="AN89" s="214"/>
      <c r="AO89" s="214"/>
      <c r="AP89" s="214"/>
      <c r="AQ89" s="32"/>
      <c r="AR89" s="33"/>
      <c r="AS89" s="215" t="s">
        <v>55</v>
      </c>
      <c r="AT89" s="21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3" t="str">
        <f>IF(E20="","",E20)</f>
        <v xml:space="preserve"> </v>
      </c>
      <c r="AN90" s="214"/>
      <c r="AO90" s="214"/>
      <c r="AP90" s="214"/>
      <c r="AQ90" s="32"/>
      <c r="AR90" s="33"/>
      <c r="AS90" s="217"/>
      <c r="AT90" s="21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7"/>
      <c r="AT91" s="21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9" t="s">
        <v>56</v>
      </c>
      <c r="D92" s="220"/>
      <c r="E92" s="220"/>
      <c r="F92" s="220"/>
      <c r="G92" s="220"/>
      <c r="H92" s="60"/>
      <c r="I92" s="221" t="s">
        <v>57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58</v>
      </c>
      <c r="AH92" s="220"/>
      <c r="AI92" s="220"/>
      <c r="AJ92" s="220"/>
      <c r="AK92" s="220"/>
      <c r="AL92" s="220"/>
      <c r="AM92" s="220"/>
      <c r="AN92" s="221" t="s">
        <v>59</v>
      </c>
      <c r="AO92" s="220"/>
      <c r="AP92" s="223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 t="shared" ref="AZ94:BD95" si="0">ROUND(AZ95,2)</f>
        <v>0</v>
      </c>
      <c r="BA94" s="74">
        <f t="shared" si="0"/>
        <v>0</v>
      </c>
      <c r="BB94" s="74">
        <f t="shared" si="0"/>
        <v>0</v>
      </c>
      <c r="BC94" s="74">
        <f t="shared" si="0"/>
        <v>0</v>
      </c>
      <c r="BD94" s="76">
        <f t="shared" si="0"/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24.75" customHeight="1">
      <c r="B95" s="79"/>
      <c r="C95" s="80"/>
      <c r="D95" s="227" t="s">
        <v>79</v>
      </c>
      <c r="E95" s="227"/>
      <c r="F95" s="227"/>
      <c r="G95" s="227"/>
      <c r="H95" s="227"/>
      <c r="I95" s="81"/>
      <c r="J95" s="227" t="s">
        <v>17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6">
        <f>ROUND(AG96,2)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2" t="s">
        <v>80</v>
      </c>
      <c r="AR95" s="79"/>
      <c r="AS95" s="83">
        <f>ROUND(AS96,2)</f>
        <v>0</v>
      </c>
      <c r="AT95" s="84">
        <f>ROUND(SUM(AV95:AW95),2)</f>
        <v>0</v>
      </c>
      <c r="AU95" s="85">
        <f>ROUND(AU96,5)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 t="shared" si="0"/>
        <v>0</v>
      </c>
      <c r="BA95" s="84">
        <f t="shared" si="0"/>
        <v>0</v>
      </c>
      <c r="BB95" s="84">
        <f t="shared" si="0"/>
        <v>0</v>
      </c>
      <c r="BC95" s="84">
        <f t="shared" si="0"/>
        <v>0</v>
      </c>
      <c r="BD95" s="86">
        <f t="shared" si="0"/>
        <v>0</v>
      </c>
      <c r="BS95" s="87" t="s">
        <v>74</v>
      </c>
      <c r="BT95" s="87" t="s">
        <v>81</v>
      </c>
      <c r="BU95" s="87" t="s">
        <v>76</v>
      </c>
      <c r="BV95" s="87" t="s">
        <v>77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4" customFormat="1" ht="16.5" customHeight="1">
      <c r="A96" s="88" t="s">
        <v>84</v>
      </c>
      <c r="B96" s="51"/>
      <c r="C96" s="10"/>
      <c r="D96" s="10"/>
      <c r="E96" s="230" t="s">
        <v>85</v>
      </c>
      <c r="F96" s="230"/>
      <c r="G96" s="230"/>
      <c r="H96" s="230"/>
      <c r="I96" s="230"/>
      <c r="J96" s="10"/>
      <c r="K96" s="230" t="s">
        <v>86</v>
      </c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  <c r="AA96" s="230"/>
      <c r="AB96" s="230"/>
      <c r="AC96" s="230"/>
      <c r="AD96" s="230"/>
      <c r="AE96" s="230"/>
      <c r="AF96" s="230"/>
      <c r="AG96" s="228">
        <f>'002 - SO 02 Konečné úprav...'!J32</f>
        <v>0</v>
      </c>
      <c r="AH96" s="229"/>
      <c r="AI96" s="229"/>
      <c r="AJ96" s="229"/>
      <c r="AK96" s="229"/>
      <c r="AL96" s="229"/>
      <c r="AM96" s="229"/>
      <c r="AN96" s="228">
        <f>SUM(AG96,AT96)</f>
        <v>0</v>
      </c>
      <c r="AO96" s="229"/>
      <c r="AP96" s="229"/>
      <c r="AQ96" s="89" t="s">
        <v>87</v>
      </c>
      <c r="AR96" s="51"/>
      <c r="AS96" s="90">
        <v>0</v>
      </c>
      <c r="AT96" s="91">
        <f>ROUND(SUM(AV96:AW96),2)</f>
        <v>0</v>
      </c>
      <c r="AU96" s="92">
        <f>'002 - SO 02 Konečné úprav...'!P125</f>
        <v>0</v>
      </c>
      <c r="AV96" s="91">
        <f>'002 - SO 02 Konečné úprav...'!J35</f>
        <v>0</v>
      </c>
      <c r="AW96" s="91">
        <f>'002 - SO 02 Konečné úprav...'!J36</f>
        <v>0</v>
      </c>
      <c r="AX96" s="91">
        <f>'002 - SO 02 Konečné úprav...'!J37</f>
        <v>0</v>
      </c>
      <c r="AY96" s="91">
        <f>'002 - SO 02 Konečné úprav...'!J38</f>
        <v>0</v>
      </c>
      <c r="AZ96" s="91">
        <f>'002 - SO 02 Konečné úprav...'!F35</f>
        <v>0</v>
      </c>
      <c r="BA96" s="91">
        <f>'002 - SO 02 Konečné úprav...'!F36</f>
        <v>0</v>
      </c>
      <c r="BB96" s="91">
        <f>'002 - SO 02 Konečné úprav...'!F37</f>
        <v>0</v>
      </c>
      <c r="BC96" s="91">
        <f>'002 - SO 02 Konečné úprav...'!F38</f>
        <v>0</v>
      </c>
      <c r="BD96" s="93">
        <f>'002 - SO 02 Konečné úprav...'!F39</f>
        <v>0</v>
      </c>
      <c r="BT96" s="25" t="s">
        <v>83</v>
      </c>
      <c r="BV96" s="25" t="s">
        <v>77</v>
      </c>
      <c r="BW96" s="25" t="s">
        <v>88</v>
      </c>
      <c r="BX96" s="25" t="s">
        <v>82</v>
      </c>
      <c r="CL96" s="25" t="s">
        <v>1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002 - SO 02 Konečné úpra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tabSelected="1" topLeftCell="A2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89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4" t="str">
        <f>'Rekapitulace stavby'!K6</f>
        <v>Obnova kanalizačního řadu ul. Bezručova - Bohumín - Záblatí</v>
      </c>
      <c r="F7" s="235"/>
      <c r="G7" s="235"/>
      <c r="H7" s="235"/>
      <c r="L7" s="20"/>
    </row>
    <row r="8" spans="1:46" s="1" customFormat="1" ht="12" customHeight="1">
      <c r="B8" s="20"/>
      <c r="D8" s="27" t="s">
        <v>90</v>
      </c>
      <c r="L8" s="20"/>
    </row>
    <row r="9" spans="1:46" s="2" customFormat="1" ht="16.5" customHeight="1">
      <c r="A9" s="32"/>
      <c r="B9" s="33"/>
      <c r="C9" s="32"/>
      <c r="D9" s="32"/>
      <c r="E9" s="234" t="s">
        <v>91</v>
      </c>
      <c r="F9" s="236"/>
      <c r="G9" s="236"/>
      <c r="H9" s="23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92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10" t="s">
        <v>93</v>
      </c>
      <c r="F11" s="236"/>
      <c r="G11" s="236"/>
      <c r="H11" s="236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29. 4. 2021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37" t="str">
        <f>'Rekapitulace stavby'!E14</f>
        <v>Vyplň údaj</v>
      </c>
      <c r="F20" s="194"/>
      <c r="G20" s="194"/>
      <c r="H20" s="194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5"/>
      <c r="B29" s="96"/>
      <c r="C29" s="95"/>
      <c r="D29" s="95"/>
      <c r="E29" s="199" t="s">
        <v>1</v>
      </c>
      <c r="F29" s="199"/>
      <c r="G29" s="199"/>
      <c r="H29" s="199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8" t="s">
        <v>35</v>
      </c>
      <c r="E32" s="32"/>
      <c r="F32" s="32"/>
      <c r="G32" s="32"/>
      <c r="H32" s="32"/>
      <c r="I32" s="32"/>
      <c r="J32" s="71">
        <f>ROUND(J125,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99" t="s">
        <v>39</v>
      </c>
      <c r="E35" s="27" t="s">
        <v>40</v>
      </c>
      <c r="F35" s="100">
        <f>ROUND((SUM(BE125:BE163)),  2)</f>
        <v>0</v>
      </c>
      <c r="G35" s="32"/>
      <c r="H35" s="32"/>
      <c r="I35" s="101">
        <v>0.21</v>
      </c>
      <c r="J35" s="100">
        <f>ROUND(((SUM(BE125:BE163))*I35),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0">
        <f>ROUND((SUM(BF125:BF163)),  2)</f>
        <v>0</v>
      </c>
      <c r="G36" s="32"/>
      <c r="H36" s="32"/>
      <c r="I36" s="101">
        <v>0.15</v>
      </c>
      <c r="J36" s="100">
        <f>ROUND(((SUM(BF125:BF163))*I36),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0">
        <f>ROUND((SUM(BG125:BG163)),  2)</f>
        <v>0</v>
      </c>
      <c r="G37" s="32"/>
      <c r="H37" s="32"/>
      <c r="I37" s="101">
        <v>0.21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0">
        <f>ROUND((SUM(BH125:BH163)),  2)</f>
        <v>0</v>
      </c>
      <c r="G38" s="32"/>
      <c r="H38" s="32"/>
      <c r="I38" s="101">
        <v>0.15</v>
      </c>
      <c r="J38" s="100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0">
        <f>ROUND((SUM(BI125:BI163)),  2)</f>
        <v>0</v>
      </c>
      <c r="G39" s="32"/>
      <c r="H39" s="32"/>
      <c r="I39" s="101">
        <v>0</v>
      </c>
      <c r="J39" s="100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45</v>
      </c>
      <c r="E41" s="60"/>
      <c r="F41" s="60"/>
      <c r="G41" s="104" t="s">
        <v>46</v>
      </c>
      <c r="H41" s="105" t="s">
        <v>47</v>
      </c>
      <c r="I41" s="60"/>
      <c r="J41" s="106">
        <f>SUM(J32:J39)</f>
        <v>0</v>
      </c>
      <c r="K41" s="107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08" t="s">
        <v>51</v>
      </c>
      <c r="G61" s="45" t="s">
        <v>50</v>
      </c>
      <c r="H61" s="35"/>
      <c r="I61" s="35"/>
      <c r="J61" s="109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08" t="s">
        <v>51</v>
      </c>
      <c r="G76" s="45" t="s">
        <v>50</v>
      </c>
      <c r="H76" s="35"/>
      <c r="I76" s="35"/>
      <c r="J76" s="109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94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34" t="str">
        <f>E7</f>
        <v>Obnova kanalizačního řadu ul. Bezručova - Bohumín - Záblatí</v>
      </c>
      <c r="F85" s="235"/>
      <c r="G85" s="235"/>
      <c r="H85" s="23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90</v>
      </c>
      <c r="L86" s="20"/>
    </row>
    <row r="87" spans="1:31" s="2" customFormat="1" ht="16.5" customHeight="1">
      <c r="A87" s="32"/>
      <c r="B87" s="33"/>
      <c r="C87" s="32"/>
      <c r="D87" s="32"/>
      <c r="E87" s="234" t="s">
        <v>91</v>
      </c>
      <c r="F87" s="236"/>
      <c r="G87" s="236"/>
      <c r="H87" s="23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92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002 - SO 02 Konečné úpravy komunikace</v>
      </c>
      <c r="F89" s="236"/>
      <c r="G89" s="236"/>
      <c r="H89" s="236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29. 4. 2021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KBprojekt Aqua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0" t="s">
        <v>95</v>
      </c>
      <c r="D96" s="102"/>
      <c r="E96" s="102"/>
      <c r="F96" s="102"/>
      <c r="G96" s="102"/>
      <c r="H96" s="102"/>
      <c r="I96" s="102"/>
      <c r="J96" s="111" t="s">
        <v>96</v>
      </c>
      <c r="K96" s="10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2" t="s">
        <v>97</v>
      </c>
      <c r="D98" s="32"/>
      <c r="E98" s="32"/>
      <c r="F98" s="32"/>
      <c r="G98" s="32"/>
      <c r="H98" s="32"/>
      <c r="I98" s="32"/>
      <c r="J98" s="71">
        <f>J125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98</v>
      </c>
    </row>
    <row r="99" spans="1:47" s="9" customFormat="1" ht="24.95" customHeight="1">
      <c r="B99" s="113"/>
      <c r="D99" s="114" t="s">
        <v>99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1:47" s="10" customFormat="1" ht="19.899999999999999" customHeight="1">
      <c r="B100" s="117"/>
      <c r="D100" s="118" t="s">
        <v>100</v>
      </c>
      <c r="E100" s="119"/>
      <c r="F100" s="119"/>
      <c r="G100" s="119"/>
      <c r="H100" s="119"/>
      <c r="I100" s="119"/>
      <c r="J100" s="120">
        <f>J127</f>
        <v>0</v>
      </c>
      <c r="L100" s="117"/>
    </row>
    <row r="101" spans="1:47" s="10" customFormat="1" ht="19.899999999999999" customHeight="1">
      <c r="B101" s="117"/>
      <c r="D101" s="118" t="s">
        <v>101</v>
      </c>
      <c r="E101" s="119"/>
      <c r="F101" s="119"/>
      <c r="G101" s="119"/>
      <c r="H101" s="119"/>
      <c r="I101" s="119"/>
      <c r="J101" s="120">
        <f>J136</f>
        <v>0</v>
      </c>
      <c r="L101" s="117"/>
    </row>
    <row r="102" spans="1:47" s="10" customFormat="1" ht="19.899999999999999" customHeight="1">
      <c r="B102" s="117"/>
      <c r="D102" s="118" t="s">
        <v>102</v>
      </c>
      <c r="E102" s="119"/>
      <c r="F102" s="119"/>
      <c r="G102" s="119"/>
      <c r="H102" s="119"/>
      <c r="I102" s="119"/>
      <c r="J102" s="120">
        <f>J149</f>
        <v>0</v>
      </c>
      <c r="L102" s="117"/>
    </row>
    <row r="103" spans="1:47" s="10" customFormat="1" ht="19.899999999999999" customHeight="1">
      <c r="B103" s="117"/>
      <c r="D103" s="118" t="s">
        <v>103</v>
      </c>
      <c r="E103" s="119"/>
      <c r="F103" s="119"/>
      <c r="G103" s="119"/>
      <c r="H103" s="119"/>
      <c r="I103" s="119"/>
      <c r="J103" s="120">
        <f>J154</f>
        <v>0</v>
      </c>
      <c r="L103" s="117"/>
    </row>
    <row r="104" spans="1:47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47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4.95" customHeight="1">
      <c r="A110" s="32"/>
      <c r="B110" s="33"/>
      <c r="C110" s="21" t="s">
        <v>104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34" t="str">
        <f>E7</f>
        <v>Obnova kanalizačního řadu ul. Bezručova - Bohumín - Záblatí</v>
      </c>
      <c r="F113" s="235"/>
      <c r="G113" s="235"/>
      <c r="H113" s="235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1" customFormat="1" ht="12" customHeight="1">
      <c r="B114" s="20"/>
      <c r="C114" s="27" t="s">
        <v>90</v>
      </c>
      <c r="L114" s="20"/>
    </row>
    <row r="115" spans="1:65" s="2" customFormat="1" ht="16.5" customHeight="1">
      <c r="A115" s="32"/>
      <c r="B115" s="33"/>
      <c r="C115" s="32"/>
      <c r="D115" s="32"/>
      <c r="E115" s="234" t="s">
        <v>91</v>
      </c>
      <c r="F115" s="236"/>
      <c r="G115" s="236"/>
      <c r="H115" s="236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92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10" t="str">
        <f>E11</f>
        <v>002 - SO 02 Konečné úpravy komunikace</v>
      </c>
      <c r="F117" s="236"/>
      <c r="G117" s="236"/>
      <c r="H117" s="236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F14</f>
        <v xml:space="preserve"> </v>
      </c>
      <c r="G119" s="32"/>
      <c r="H119" s="32"/>
      <c r="I119" s="27" t="s">
        <v>22</v>
      </c>
      <c r="J119" s="55" t="str">
        <f>IF(J14="","",J14)</f>
        <v>29. 4. 2021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2"/>
      <c r="E121" s="32"/>
      <c r="F121" s="25" t="str">
        <f>E17</f>
        <v>Město Bohumín</v>
      </c>
      <c r="G121" s="32"/>
      <c r="H121" s="32"/>
      <c r="I121" s="27" t="s">
        <v>30</v>
      </c>
      <c r="J121" s="30" t="str">
        <f>E23</f>
        <v>KBprojekt Aqua s.r.o.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28</v>
      </c>
      <c r="D122" s="32"/>
      <c r="E122" s="32"/>
      <c r="F122" s="25" t="str">
        <f>IF(E20="","",E20)</f>
        <v>Vyplň údaj</v>
      </c>
      <c r="G122" s="32"/>
      <c r="H122" s="32"/>
      <c r="I122" s="27" t="s">
        <v>33</v>
      </c>
      <c r="J122" s="30" t="str">
        <f>E26</f>
        <v xml:space="preserve"> 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1"/>
      <c r="B124" s="122"/>
      <c r="C124" s="123" t="s">
        <v>105</v>
      </c>
      <c r="D124" s="124" t="s">
        <v>60</v>
      </c>
      <c r="E124" s="124" t="s">
        <v>56</v>
      </c>
      <c r="F124" s="124" t="s">
        <v>57</v>
      </c>
      <c r="G124" s="124" t="s">
        <v>106</v>
      </c>
      <c r="H124" s="124" t="s">
        <v>107</v>
      </c>
      <c r="I124" s="124" t="s">
        <v>108</v>
      </c>
      <c r="J124" s="124" t="s">
        <v>96</v>
      </c>
      <c r="K124" s="125" t="s">
        <v>109</v>
      </c>
      <c r="L124" s="126"/>
      <c r="M124" s="62" t="s">
        <v>1</v>
      </c>
      <c r="N124" s="63" t="s">
        <v>39</v>
      </c>
      <c r="O124" s="63" t="s">
        <v>110</v>
      </c>
      <c r="P124" s="63" t="s">
        <v>111</v>
      </c>
      <c r="Q124" s="63" t="s">
        <v>112</v>
      </c>
      <c r="R124" s="63" t="s">
        <v>113</v>
      </c>
      <c r="S124" s="63" t="s">
        <v>114</v>
      </c>
      <c r="T124" s="64" t="s">
        <v>115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32"/>
      <c r="B125" s="33"/>
      <c r="C125" s="69" t="s">
        <v>116</v>
      </c>
      <c r="D125" s="32"/>
      <c r="E125" s="32"/>
      <c r="F125" s="32"/>
      <c r="G125" s="32"/>
      <c r="H125" s="32"/>
      <c r="I125" s="32"/>
      <c r="J125" s="127">
        <f>BK125</f>
        <v>0</v>
      </c>
      <c r="K125" s="32"/>
      <c r="L125" s="33"/>
      <c r="M125" s="65"/>
      <c r="N125" s="56"/>
      <c r="O125" s="66"/>
      <c r="P125" s="128">
        <f>P126</f>
        <v>0</v>
      </c>
      <c r="Q125" s="66"/>
      <c r="R125" s="128">
        <f>R126</f>
        <v>2.5500000000000002E-2</v>
      </c>
      <c r="S125" s="66"/>
      <c r="T125" s="129">
        <f>T126</f>
        <v>25.3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74</v>
      </c>
      <c r="AU125" s="17" t="s">
        <v>98</v>
      </c>
      <c r="BK125" s="130">
        <f>BK126</f>
        <v>0</v>
      </c>
    </row>
    <row r="126" spans="1:65" s="12" customFormat="1" ht="25.9" customHeight="1">
      <c r="B126" s="131"/>
      <c r="D126" s="132" t="s">
        <v>74</v>
      </c>
      <c r="E126" s="133" t="s">
        <v>117</v>
      </c>
      <c r="F126" s="133" t="s">
        <v>118</v>
      </c>
      <c r="I126" s="134"/>
      <c r="J126" s="135">
        <f>BK126</f>
        <v>0</v>
      </c>
      <c r="L126" s="131"/>
      <c r="M126" s="136"/>
      <c r="N126" s="137"/>
      <c r="O126" s="137"/>
      <c r="P126" s="138">
        <f>P127+P136+P149+P154</f>
        <v>0</v>
      </c>
      <c r="Q126" s="137"/>
      <c r="R126" s="138">
        <f>R127+R136+R149+R154</f>
        <v>2.5500000000000002E-2</v>
      </c>
      <c r="S126" s="137"/>
      <c r="T126" s="139">
        <f>T127+T136+T149+T154</f>
        <v>25.3</v>
      </c>
      <c r="AR126" s="132" t="s">
        <v>81</v>
      </c>
      <c r="AT126" s="140" t="s">
        <v>74</v>
      </c>
      <c r="AU126" s="140" t="s">
        <v>75</v>
      </c>
      <c r="AY126" s="132" t="s">
        <v>119</v>
      </c>
      <c r="BK126" s="141">
        <f>BK127+BK136+BK149+BK154</f>
        <v>0</v>
      </c>
    </row>
    <row r="127" spans="1:65" s="12" customFormat="1" ht="22.9" customHeight="1">
      <c r="B127" s="131"/>
      <c r="D127" s="132" t="s">
        <v>74</v>
      </c>
      <c r="E127" s="142" t="s">
        <v>81</v>
      </c>
      <c r="F127" s="142" t="s">
        <v>120</v>
      </c>
      <c r="I127" s="134"/>
      <c r="J127" s="143">
        <f>BK127</f>
        <v>0</v>
      </c>
      <c r="L127" s="131"/>
      <c r="M127" s="136"/>
      <c r="N127" s="137"/>
      <c r="O127" s="137"/>
      <c r="P127" s="138">
        <f>SUM(P128:P135)</f>
        <v>0</v>
      </c>
      <c r="Q127" s="137"/>
      <c r="R127" s="138">
        <f>SUM(R128:R135)</f>
        <v>1.6500000000000001E-2</v>
      </c>
      <c r="S127" s="137"/>
      <c r="T127" s="139">
        <f>SUM(T128:T135)</f>
        <v>25.3</v>
      </c>
      <c r="AR127" s="132" t="s">
        <v>81</v>
      </c>
      <c r="AT127" s="140" t="s">
        <v>74</v>
      </c>
      <c r="AU127" s="140" t="s">
        <v>81</v>
      </c>
      <c r="AY127" s="132" t="s">
        <v>119</v>
      </c>
      <c r="BK127" s="141">
        <f>SUM(BK128:BK135)</f>
        <v>0</v>
      </c>
    </row>
    <row r="128" spans="1:65" s="2" customFormat="1" ht="24">
      <c r="A128" s="32"/>
      <c r="B128" s="144"/>
      <c r="C128" s="145" t="s">
        <v>81</v>
      </c>
      <c r="D128" s="145" t="s">
        <v>121</v>
      </c>
      <c r="E128" s="146" t="s">
        <v>122</v>
      </c>
      <c r="F128" s="147" t="s">
        <v>123</v>
      </c>
      <c r="G128" s="148" t="s">
        <v>124</v>
      </c>
      <c r="H128" s="149">
        <v>275</v>
      </c>
      <c r="I128" s="150"/>
      <c r="J128" s="151">
        <f>ROUND(I128*H128,2)</f>
        <v>0</v>
      </c>
      <c r="K128" s="147" t="s">
        <v>125</v>
      </c>
      <c r="L128" s="33"/>
      <c r="M128" s="152" t="s">
        <v>1</v>
      </c>
      <c r="N128" s="153" t="s">
        <v>40</v>
      </c>
      <c r="O128" s="58"/>
      <c r="P128" s="154">
        <f>O128*H128</f>
        <v>0</v>
      </c>
      <c r="Q128" s="154">
        <v>6.0000000000000002E-5</v>
      </c>
      <c r="R128" s="154">
        <f>Q128*H128</f>
        <v>1.6500000000000001E-2</v>
      </c>
      <c r="S128" s="154">
        <v>9.1999999999999998E-2</v>
      </c>
      <c r="T128" s="155">
        <f>S128*H128</f>
        <v>25.3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6" t="s">
        <v>126</v>
      </c>
      <c r="AT128" s="156" t="s">
        <v>121</v>
      </c>
      <c r="AU128" s="156" t="s">
        <v>83</v>
      </c>
      <c r="AY128" s="17" t="s">
        <v>119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81</v>
      </c>
      <c r="BK128" s="157">
        <f>ROUND(I128*H128,2)</f>
        <v>0</v>
      </c>
      <c r="BL128" s="17" t="s">
        <v>126</v>
      </c>
      <c r="BM128" s="156" t="s">
        <v>127</v>
      </c>
    </row>
    <row r="129" spans="1:65" s="2" customFormat="1" ht="29.25">
      <c r="A129" s="32"/>
      <c r="B129" s="33"/>
      <c r="C129" s="32"/>
      <c r="D129" s="158" t="s">
        <v>128</v>
      </c>
      <c r="E129" s="32"/>
      <c r="F129" s="159" t="s">
        <v>129</v>
      </c>
      <c r="G129" s="32"/>
      <c r="H129" s="32"/>
      <c r="I129" s="160"/>
      <c r="J129" s="32"/>
      <c r="K129" s="32"/>
      <c r="L129" s="33"/>
      <c r="M129" s="161"/>
      <c r="N129" s="162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128</v>
      </c>
      <c r="AU129" s="17" t="s">
        <v>83</v>
      </c>
    </row>
    <row r="130" spans="1:65" s="2" customFormat="1" ht="19.5">
      <c r="A130" s="32"/>
      <c r="B130" s="33"/>
      <c r="C130" s="32"/>
      <c r="D130" s="158" t="s">
        <v>130</v>
      </c>
      <c r="E130" s="32"/>
      <c r="F130" s="163" t="s">
        <v>131</v>
      </c>
      <c r="G130" s="32"/>
      <c r="H130" s="32"/>
      <c r="I130" s="160"/>
      <c r="J130" s="32"/>
      <c r="K130" s="32"/>
      <c r="L130" s="33"/>
      <c r="M130" s="161"/>
      <c r="N130" s="162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130</v>
      </c>
      <c r="AU130" s="17" t="s">
        <v>83</v>
      </c>
    </row>
    <row r="131" spans="1:65" s="13" customFormat="1" ht="11.25">
      <c r="B131" s="164"/>
      <c r="D131" s="158" t="s">
        <v>132</v>
      </c>
      <c r="E131" s="165" t="s">
        <v>1</v>
      </c>
      <c r="F131" s="166" t="s">
        <v>133</v>
      </c>
      <c r="H131" s="165" t="s">
        <v>1</v>
      </c>
      <c r="I131" s="167"/>
      <c r="L131" s="164"/>
      <c r="M131" s="168"/>
      <c r="N131" s="169"/>
      <c r="O131" s="169"/>
      <c r="P131" s="169"/>
      <c r="Q131" s="169"/>
      <c r="R131" s="169"/>
      <c r="S131" s="169"/>
      <c r="T131" s="170"/>
      <c r="AT131" s="165" t="s">
        <v>132</v>
      </c>
      <c r="AU131" s="165" t="s">
        <v>83</v>
      </c>
      <c r="AV131" s="13" t="s">
        <v>81</v>
      </c>
      <c r="AW131" s="13" t="s">
        <v>32</v>
      </c>
      <c r="AX131" s="13" t="s">
        <v>75</v>
      </c>
      <c r="AY131" s="165" t="s">
        <v>119</v>
      </c>
    </row>
    <row r="132" spans="1:65" s="14" customFormat="1" ht="11.25">
      <c r="B132" s="171"/>
      <c r="D132" s="158" t="s">
        <v>132</v>
      </c>
      <c r="E132" s="172" t="s">
        <v>1</v>
      </c>
      <c r="F132" s="173" t="s">
        <v>134</v>
      </c>
      <c r="H132" s="174">
        <v>200</v>
      </c>
      <c r="I132" s="175"/>
      <c r="L132" s="171"/>
      <c r="M132" s="176"/>
      <c r="N132" s="177"/>
      <c r="O132" s="177"/>
      <c r="P132" s="177"/>
      <c r="Q132" s="177"/>
      <c r="R132" s="177"/>
      <c r="S132" s="177"/>
      <c r="T132" s="178"/>
      <c r="AT132" s="172" t="s">
        <v>132</v>
      </c>
      <c r="AU132" s="172" t="s">
        <v>83</v>
      </c>
      <c r="AV132" s="14" t="s">
        <v>83</v>
      </c>
      <c r="AW132" s="14" t="s">
        <v>32</v>
      </c>
      <c r="AX132" s="14" t="s">
        <v>75</v>
      </c>
      <c r="AY132" s="172" t="s">
        <v>119</v>
      </c>
    </row>
    <row r="133" spans="1:65" s="13" customFormat="1" ht="11.25">
      <c r="B133" s="164"/>
      <c r="D133" s="158" t="s">
        <v>132</v>
      </c>
      <c r="E133" s="165" t="s">
        <v>1</v>
      </c>
      <c r="F133" s="166" t="s">
        <v>135</v>
      </c>
      <c r="H133" s="165" t="s">
        <v>1</v>
      </c>
      <c r="I133" s="167"/>
      <c r="L133" s="164"/>
      <c r="M133" s="168"/>
      <c r="N133" s="169"/>
      <c r="O133" s="169"/>
      <c r="P133" s="169"/>
      <c r="Q133" s="169"/>
      <c r="R133" s="169"/>
      <c r="S133" s="169"/>
      <c r="T133" s="170"/>
      <c r="AT133" s="165" t="s">
        <v>132</v>
      </c>
      <c r="AU133" s="165" t="s">
        <v>83</v>
      </c>
      <c r="AV133" s="13" t="s">
        <v>81</v>
      </c>
      <c r="AW133" s="13" t="s">
        <v>32</v>
      </c>
      <c r="AX133" s="13" t="s">
        <v>75</v>
      </c>
      <c r="AY133" s="165" t="s">
        <v>119</v>
      </c>
    </row>
    <row r="134" spans="1:65" s="14" customFormat="1" ht="11.25">
      <c r="B134" s="171"/>
      <c r="D134" s="158" t="s">
        <v>132</v>
      </c>
      <c r="E134" s="172" t="s">
        <v>1</v>
      </c>
      <c r="F134" s="173" t="s">
        <v>136</v>
      </c>
      <c r="H134" s="174">
        <v>75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132</v>
      </c>
      <c r="AU134" s="172" t="s">
        <v>83</v>
      </c>
      <c r="AV134" s="14" t="s">
        <v>83</v>
      </c>
      <c r="AW134" s="14" t="s">
        <v>32</v>
      </c>
      <c r="AX134" s="14" t="s">
        <v>75</v>
      </c>
      <c r="AY134" s="172" t="s">
        <v>119</v>
      </c>
    </row>
    <row r="135" spans="1:65" s="15" customFormat="1" ht="11.25">
      <c r="B135" s="179"/>
      <c r="D135" s="158" t="s">
        <v>132</v>
      </c>
      <c r="E135" s="180" t="s">
        <v>1</v>
      </c>
      <c r="F135" s="181" t="s">
        <v>137</v>
      </c>
      <c r="H135" s="182">
        <v>275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132</v>
      </c>
      <c r="AU135" s="180" t="s">
        <v>83</v>
      </c>
      <c r="AV135" s="15" t="s">
        <v>126</v>
      </c>
      <c r="AW135" s="15" t="s">
        <v>32</v>
      </c>
      <c r="AX135" s="15" t="s">
        <v>81</v>
      </c>
      <c r="AY135" s="180" t="s">
        <v>119</v>
      </c>
    </row>
    <row r="136" spans="1:65" s="12" customFormat="1" ht="22.9" customHeight="1">
      <c r="B136" s="131"/>
      <c r="D136" s="132" t="s">
        <v>74</v>
      </c>
      <c r="E136" s="142" t="s">
        <v>138</v>
      </c>
      <c r="F136" s="142" t="s">
        <v>139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SUM(P137:P148)</f>
        <v>0</v>
      </c>
      <c r="Q136" s="137"/>
      <c r="R136" s="138">
        <f>SUM(R137:R148)</f>
        <v>0</v>
      </c>
      <c r="S136" s="137"/>
      <c r="T136" s="139">
        <f>SUM(T137:T148)</f>
        <v>0</v>
      </c>
      <c r="AR136" s="132" t="s">
        <v>81</v>
      </c>
      <c r="AT136" s="140" t="s">
        <v>74</v>
      </c>
      <c r="AU136" s="140" t="s">
        <v>81</v>
      </c>
      <c r="AY136" s="132" t="s">
        <v>119</v>
      </c>
      <c r="BK136" s="141">
        <f>SUM(BK137:BK148)</f>
        <v>0</v>
      </c>
    </row>
    <row r="137" spans="1:65" s="2" customFormat="1" ht="21.75" customHeight="1">
      <c r="A137" s="32"/>
      <c r="B137" s="144"/>
      <c r="C137" s="145" t="s">
        <v>83</v>
      </c>
      <c r="D137" s="145" t="s">
        <v>121</v>
      </c>
      <c r="E137" s="146" t="s">
        <v>140</v>
      </c>
      <c r="F137" s="147" t="s">
        <v>141</v>
      </c>
      <c r="G137" s="148" t="s">
        <v>124</v>
      </c>
      <c r="H137" s="149">
        <v>750</v>
      </c>
      <c r="I137" s="150"/>
      <c r="J137" s="151">
        <f>ROUND(I137*H137,2)</f>
        <v>0</v>
      </c>
      <c r="K137" s="147" t="s">
        <v>125</v>
      </c>
      <c r="L137" s="33"/>
      <c r="M137" s="152" t="s">
        <v>1</v>
      </c>
      <c r="N137" s="153" t="s">
        <v>40</v>
      </c>
      <c r="O137" s="58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126</v>
      </c>
      <c r="AT137" s="156" t="s">
        <v>121</v>
      </c>
      <c r="AU137" s="156" t="s">
        <v>83</v>
      </c>
      <c r="AY137" s="17" t="s">
        <v>119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81</v>
      </c>
      <c r="BK137" s="157">
        <f>ROUND(I137*H137,2)</f>
        <v>0</v>
      </c>
      <c r="BL137" s="17" t="s">
        <v>126</v>
      </c>
      <c r="BM137" s="156" t="s">
        <v>142</v>
      </c>
    </row>
    <row r="138" spans="1:65" s="2" customFormat="1" ht="19.5">
      <c r="A138" s="32"/>
      <c r="B138" s="33"/>
      <c r="C138" s="32"/>
      <c r="D138" s="158" t="s">
        <v>128</v>
      </c>
      <c r="E138" s="32"/>
      <c r="F138" s="159" t="s">
        <v>143</v>
      </c>
      <c r="G138" s="32"/>
      <c r="H138" s="32"/>
      <c r="I138" s="160"/>
      <c r="J138" s="32"/>
      <c r="K138" s="32"/>
      <c r="L138" s="33"/>
      <c r="M138" s="161"/>
      <c r="N138" s="162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128</v>
      </c>
      <c r="AU138" s="17" t="s">
        <v>83</v>
      </c>
    </row>
    <row r="139" spans="1:65" s="2" customFormat="1" ht="33" customHeight="1">
      <c r="A139" s="32"/>
      <c r="B139" s="144"/>
      <c r="C139" s="145" t="s">
        <v>144</v>
      </c>
      <c r="D139" s="145" t="s">
        <v>121</v>
      </c>
      <c r="E139" s="146" t="s">
        <v>145</v>
      </c>
      <c r="F139" s="147" t="s">
        <v>146</v>
      </c>
      <c r="G139" s="148" t="s">
        <v>124</v>
      </c>
      <c r="H139" s="149">
        <v>200</v>
      </c>
      <c r="I139" s="150"/>
      <c r="J139" s="151">
        <f>ROUND(I139*H139,2)</f>
        <v>0</v>
      </c>
      <c r="K139" s="147" t="s">
        <v>125</v>
      </c>
      <c r="L139" s="33"/>
      <c r="M139" s="152" t="s">
        <v>1</v>
      </c>
      <c r="N139" s="153" t="s">
        <v>40</v>
      </c>
      <c r="O139" s="58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6" t="s">
        <v>126</v>
      </c>
      <c r="AT139" s="156" t="s">
        <v>121</v>
      </c>
      <c r="AU139" s="156" t="s">
        <v>83</v>
      </c>
      <c r="AY139" s="17" t="s">
        <v>119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81</v>
      </c>
      <c r="BK139" s="157">
        <f>ROUND(I139*H139,2)</f>
        <v>0</v>
      </c>
      <c r="BL139" s="17" t="s">
        <v>126</v>
      </c>
      <c r="BM139" s="156" t="s">
        <v>147</v>
      </c>
    </row>
    <row r="140" spans="1:65" s="2" customFormat="1" ht="29.25">
      <c r="A140" s="32"/>
      <c r="B140" s="33"/>
      <c r="C140" s="32"/>
      <c r="D140" s="158" t="s">
        <v>128</v>
      </c>
      <c r="E140" s="32"/>
      <c r="F140" s="159" t="s">
        <v>148</v>
      </c>
      <c r="G140" s="32"/>
      <c r="H140" s="32"/>
      <c r="I140" s="160"/>
      <c r="J140" s="32"/>
      <c r="K140" s="32"/>
      <c r="L140" s="33"/>
      <c r="M140" s="161"/>
      <c r="N140" s="162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128</v>
      </c>
      <c r="AU140" s="17" t="s">
        <v>83</v>
      </c>
    </row>
    <row r="141" spans="1:65" s="13" customFormat="1" ht="11.25">
      <c r="B141" s="164"/>
      <c r="D141" s="158" t="s">
        <v>132</v>
      </c>
      <c r="E141" s="165" t="s">
        <v>1</v>
      </c>
      <c r="F141" s="166" t="s">
        <v>133</v>
      </c>
      <c r="H141" s="165" t="s">
        <v>1</v>
      </c>
      <c r="I141" s="167"/>
      <c r="L141" s="164"/>
      <c r="M141" s="168"/>
      <c r="N141" s="169"/>
      <c r="O141" s="169"/>
      <c r="P141" s="169"/>
      <c r="Q141" s="169"/>
      <c r="R141" s="169"/>
      <c r="S141" s="169"/>
      <c r="T141" s="170"/>
      <c r="AT141" s="165" t="s">
        <v>132</v>
      </c>
      <c r="AU141" s="165" t="s">
        <v>83</v>
      </c>
      <c r="AV141" s="13" t="s">
        <v>81</v>
      </c>
      <c r="AW141" s="13" t="s">
        <v>32</v>
      </c>
      <c r="AX141" s="13" t="s">
        <v>75</v>
      </c>
      <c r="AY141" s="165" t="s">
        <v>119</v>
      </c>
    </row>
    <row r="142" spans="1:65" s="14" customFormat="1" ht="11.25">
      <c r="B142" s="171"/>
      <c r="D142" s="158" t="s">
        <v>132</v>
      </c>
      <c r="E142" s="172" t="s">
        <v>1</v>
      </c>
      <c r="F142" s="173" t="s">
        <v>134</v>
      </c>
      <c r="H142" s="174">
        <v>200</v>
      </c>
      <c r="I142" s="175"/>
      <c r="L142" s="171"/>
      <c r="M142" s="176"/>
      <c r="N142" s="177"/>
      <c r="O142" s="177"/>
      <c r="P142" s="177"/>
      <c r="Q142" s="177"/>
      <c r="R142" s="177"/>
      <c r="S142" s="177"/>
      <c r="T142" s="178"/>
      <c r="AT142" s="172" t="s">
        <v>132</v>
      </c>
      <c r="AU142" s="172" t="s">
        <v>83</v>
      </c>
      <c r="AV142" s="14" t="s">
        <v>83</v>
      </c>
      <c r="AW142" s="14" t="s">
        <v>32</v>
      </c>
      <c r="AX142" s="14" t="s">
        <v>81</v>
      </c>
      <c r="AY142" s="172" t="s">
        <v>119</v>
      </c>
    </row>
    <row r="143" spans="1:65" s="2" customFormat="1" ht="24">
      <c r="A143" s="32"/>
      <c r="B143" s="144"/>
      <c r="C143" s="145" t="s">
        <v>126</v>
      </c>
      <c r="D143" s="145" t="s">
        <v>121</v>
      </c>
      <c r="E143" s="146" t="s">
        <v>149</v>
      </c>
      <c r="F143" s="147" t="s">
        <v>150</v>
      </c>
      <c r="G143" s="148" t="s">
        <v>124</v>
      </c>
      <c r="H143" s="149">
        <v>75</v>
      </c>
      <c r="I143" s="150"/>
      <c r="J143" s="151">
        <f>ROUND(I143*H143,2)</f>
        <v>0</v>
      </c>
      <c r="K143" s="147" t="s">
        <v>125</v>
      </c>
      <c r="L143" s="33"/>
      <c r="M143" s="152" t="s">
        <v>1</v>
      </c>
      <c r="N143" s="153" t="s">
        <v>40</v>
      </c>
      <c r="O143" s="58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126</v>
      </c>
      <c r="AT143" s="156" t="s">
        <v>121</v>
      </c>
      <c r="AU143" s="156" t="s">
        <v>83</v>
      </c>
      <c r="AY143" s="17" t="s">
        <v>119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81</v>
      </c>
      <c r="BK143" s="157">
        <f>ROUND(I143*H143,2)</f>
        <v>0</v>
      </c>
      <c r="BL143" s="17" t="s">
        <v>126</v>
      </c>
      <c r="BM143" s="156" t="s">
        <v>151</v>
      </c>
    </row>
    <row r="144" spans="1:65" s="2" customFormat="1" ht="29.25">
      <c r="A144" s="32"/>
      <c r="B144" s="33"/>
      <c r="C144" s="32"/>
      <c r="D144" s="158" t="s">
        <v>128</v>
      </c>
      <c r="E144" s="32"/>
      <c r="F144" s="159" t="s">
        <v>152</v>
      </c>
      <c r="G144" s="32"/>
      <c r="H144" s="32"/>
      <c r="I144" s="160"/>
      <c r="J144" s="32"/>
      <c r="K144" s="32"/>
      <c r="L144" s="33"/>
      <c r="M144" s="161"/>
      <c r="N144" s="162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128</v>
      </c>
      <c r="AU144" s="17" t="s">
        <v>83</v>
      </c>
    </row>
    <row r="145" spans="1:65" s="13" customFormat="1" ht="11.25">
      <c r="B145" s="164"/>
      <c r="D145" s="158" t="s">
        <v>132</v>
      </c>
      <c r="E145" s="165" t="s">
        <v>1</v>
      </c>
      <c r="F145" s="166" t="s">
        <v>135</v>
      </c>
      <c r="H145" s="165" t="s">
        <v>1</v>
      </c>
      <c r="I145" s="167"/>
      <c r="L145" s="164"/>
      <c r="M145" s="168"/>
      <c r="N145" s="169"/>
      <c r="O145" s="169"/>
      <c r="P145" s="169"/>
      <c r="Q145" s="169"/>
      <c r="R145" s="169"/>
      <c r="S145" s="169"/>
      <c r="T145" s="170"/>
      <c r="AT145" s="165" t="s">
        <v>132</v>
      </c>
      <c r="AU145" s="165" t="s">
        <v>83</v>
      </c>
      <c r="AV145" s="13" t="s">
        <v>81</v>
      </c>
      <c r="AW145" s="13" t="s">
        <v>32</v>
      </c>
      <c r="AX145" s="13" t="s">
        <v>75</v>
      </c>
      <c r="AY145" s="165" t="s">
        <v>119</v>
      </c>
    </row>
    <row r="146" spans="1:65" s="14" customFormat="1" ht="11.25">
      <c r="B146" s="171"/>
      <c r="D146" s="158" t="s">
        <v>132</v>
      </c>
      <c r="E146" s="172" t="s">
        <v>1</v>
      </c>
      <c r="F146" s="173" t="s">
        <v>136</v>
      </c>
      <c r="H146" s="174">
        <v>75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132</v>
      </c>
      <c r="AU146" s="172" t="s">
        <v>83</v>
      </c>
      <c r="AV146" s="14" t="s">
        <v>83</v>
      </c>
      <c r="AW146" s="14" t="s">
        <v>32</v>
      </c>
      <c r="AX146" s="14" t="s">
        <v>81</v>
      </c>
      <c r="AY146" s="172" t="s">
        <v>119</v>
      </c>
    </row>
    <row r="147" spans="1:65" s="2" customFormat="1" ht="21.75" customHeight="1">
      <c r="A147" s="32"/>
      <c r="B147" s="144"/>
      <c r="C147" s="145" t="s">
        <v>138</v>
      </c>
      <c r="D147" s="145" t="s">
        <v>121</v>
      </c>
      <c r="E147" s="146" t="s">
        <v>153</v>
      </c>
      <c r="F147" s="147" t="s">
        <v>154</v>
      </c>
      <c r="G147" s="148" t="s">
        <v>155</v>
      </c>
      <c r="H147" s="149">
        <v>1</v>
      </c>
      <c r="I147" s="150"/>
      <c r="J147" s="151">
        <f>ROUND(I147*H147,2)</f>
        <v>0</v>
      </c>
      <c r="K147" s="147" t="s">
        <v>1</v>
      </c>
      <c r="L147" s="33"/>
      <c r="M147" s="152" t="s">
        <v>1</v>
      </c>
      <c r="N147" s="153" t="s">
        <v>40</v>
      </c>
      <c r="O147" s="58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6" t="s">
        <v>126</v>
      </c>
      <c r="AT147" s="156" t="s">
        <v>121</v>
      </c>
      <c r="AU147" s="156" t="s">
        <v>83</v>
      </c>
      <c r="AY147" s="17" t="s">
        <v>119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81</v>
      </c>
      <c r="BK147" s="157">
        <f>ROUND(I147*H147,2)</f>
        <v>0</v>
      </c>
      <c r="BL147" s="17" t="s">
        <v>126</v>
      </c>
      <c r="BM147" s="156" t="s">
        <v>156</v>
      </c>
    </row>
    <row r="148" spans="1:65" s="2" customFormat="1" ht="11.25">
      <c r="A148" s="32"/>
      <c r="B148" s="33"/>
      <c r="C148" s="32"/>
      <c r="D148" s="158" t="s">
        <v>128</v>
      </c>
      <c r="E148" s="32"/>
      <c r="F148" s="159" t="s">
        <v>154</v>
      </c>
      <c r="G148" s="32"/>
      <c r="H148" s="32"/>
      <c r="I148" s="160"/>
      <c r="J148" s="32"/>
      <c r="K148" s="32"/>
      <c r="L148" s="33"/>
      <c r="M148" s="161"/>
      <c r="N148" s="162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128</v>
      </c>
      <c r="AU148" s="17" t="s">
        <v>83</v>
      </c>
    </row>
    <row r="149" spans="1:65" s="12" customFormat="1" ht="22.9" customHeight="1">
      <c r="B149" s="131"/>
      <c r="D149" s="132" t="s">
        <v>74</v>
      </c>
      <c r="E149" s="142" t="s">
        <v>157</v>
      </c>
      <c r="F149" s="142" t="s">
        <v>158</v>
      </c>
      <c r="I149" s="134"/>
      <c r="J149" s="143">
        <f>BK149</f>
        <v>0</v>
      </c>
      <c r="L149" s="131"/>
      <c r="M149" s="136"/>
      <c r="N149" s="137"/>
      <c r="O149" s="137"/>
      <c r="P149" s="138">
        <f>SUM(P150:P153)</f>
        <v>0</v>
      </c>
      <c r="Q149" s="137"/>
      <c r="R149" s="138">
        <f>SUM(R150:R153)</f>
        <v>9.0000000000000011E-3</v>
      </c>
      <c r="S149" s="137"/>
      <c r="T149" s="139">
        <f>SUM(T150:T153)</f>
        <v>0</v>
      </c>
      <c r="AR149" s="132" t="s">
        <v>81</v>
      </c>
      <c r="AT149" s="140" t="s">
        <v>74</v>
      </c>
      <c r="AU149" s="140" t="s">
        <v>81</v>
      </c>
      <c r="AY149" s="132" t="s">
        <v>119</v>
      </c>
      <c r="BK149" s="141">
        <f>SUM(BK150:BK153)</f>
        <v>0</v>
      </c>
    </row>
    <row r="150" spans="1:65" s="2" customFormat="1" ht="24">
      <c r="A150" s="32"/>
      <c r="B150" s="144"/>
      <c r="C150" s="145" t="s">
        <v>159</v>
      </c>
      <c r="D150" s="145" t="s">
        <v>121</v>
      </c>
      <c r="E150" s="146" t="s">
        <v>160</v>
      </c>
      <c r="F150" s="147" t="s">
        <v>161</v>
      </c>
      <c r="G150" s="148" t="s">
        <v>162</v>
      </c>
      <c r="H150" s="149">
        <v>100</v>
      </c>
      <c r="I150" s="150"/>
      <c r="J150" s="151">
        <f>ROUND(I150*H150,2)</f>
        <v>0</v>
      </c>
      <c r="K150" s="147" t="s">
        <v>125</v>
      </c>
      <c r="L150" s="33"/>
      <c r="M150" s="152" t="s">
        <v>1</v>
      </c>
      <c r="N150" s="153" t="s">
        <v>40</v>
      </c>
      <c r="O150" s="58"/>
      <c r="P150" s="154">
        <f>O150*H150</f>
        <v>0</v>
      </c>
      <c r="Q150" s="154">
        <v>9.0000000000000006E-5</v>
      </c>
      <c r="R150" s="154">
        <f>Q150*H150</f>
        <v>9.0000000000000011E-3</v>
      </c>
      <c r="S150" s="154">
        <v>0</v>
      </c>
      <c r="T150" s="155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6" t="s">
        <v>126</v>
      </c>
      <c r="AT150" s="156" t="s">
        <v>121</v>
      </c>
      <c r="AU150" s="156" t="s">
        <v>83</v>
      </c>
      <c r="AY150" s="17" t="s">
        <v>119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81</v>
      </c>
      <c r="BK150" s="157">
        <f>ROUND(I150*H150,2)</f>
        <v>0</v>
      </c>
      <c r="BL150" s="17" t="s">
        <v>126</v>
      </c>
      <c r="BM150" s="156" t="s">
        <v>163</v>
      </c>
    </row>
    <row r="151" spans="1:65" s="2" customFormat="1" ht="29.25">
      <c r="A151" s="32"/>
      <c r="B151" s="33"/>
      <c r="C151" s="32"/>
      <c r="D151" s="158" t="s">
        <v>128</v>
      </c>
      <c r="E151" s="32"/>
      <c r="F151" s="159" t="s">
        <v>164</v>
      </c>
      <c r="G151" s="32"/>
      <c r="H151" s="32"/>
      <c r="I151" s="160"/>
      <c r="J151" s="32"/>
      <c r="K151" s="32"/>
      <c r="L151" s="33"/>
      <c r="M151" s="161"/>
      <c r="N151" s="162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128</v>
      </c>
      <c r="AU151" s="17" t="s">
        <v>83</v>
      </c>
    </row>
    <row r="152" spans="1:65" s="2" customFormat="1" ht="19.5">
      <c r="A152" s="32"/>
      <c r="B152" s="33"/>
      <c r="C152" s="32"/>
      <c r="D152" s="158" t="s">
        <v>130</v>
      </c>
      <c r="E152" s="32"/>
      <c r="F152" s="163" t="s">
        <v>131</v>
      </c>
      <c r="G152" s="32"/>
      <c r="H152" s="32"/>
      <c r="I152" s="160"/>
      <c r="J152" s="32"/>
      <c r="K152" s="32"/>
      <c r="L152" s="33"/>
      <c r="M152" s="161"/>
      <c r="N152" s="162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130</v>
      </c>
      <c r="AU152" s="17" t="s">
        <v>83</v>
      </c>
    </row>
    <row r="153" spans="1:65" s="14" customFormat="1" ht="11.25">
      <c r="B153" s="171"/>
      <c r="D153" s="158" t="s">
        <v>132</v>
      </c>
      <c r="E153" s="172" t="s">
        <v>1</v>
      </c>
      <c r="F153" s="173" t="s">
        <v>165</v>
      </c>
      <c r="H153" s="174">
        <v>100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132</v>
      </c>
      <c r="AU153" s="172" t="s">
        <v>83</v>
      </c>
      <c r="AV153" s="14" t="s">
        <v>83</v>
      </c>
      <c r="AW153" s="14" t="s">
        <v>32</v>
      </c>
      <c r="AX153" s="14" t="s">
        <v>81</v>
      </c>
      <c r="AY153" s="172" t="s">
        <v>119</v>
      </c>
    </row>
    <row r="154" spans="1:65" s="12" customFormat="1" ht="22.9" customHeight="1">
      <c r="B154" s="131"/>
      <c r="D154" s="132" t="s">
        <v>74</v>
      </c>
      <c r="E154" s="142" t="s">
        <v>166</v>
      </c>
      <c r="F154" s="142" t="s">
        <v>167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SUM(P155:P163)</f>
        <v>0</v>
      </c>
      <c r="Q154" s="137"/>
      <c r="R154" s="138">
        <f>SUM(R155:R163)</f>
        <v>0</v>
      </c>
      <c r="S154" s="137"/>
      <c r="T154" s="139">
        <f>SUM(T155:T163)</f>
        <v>0</v>
      </c>
      <c r="AR154" s="132" t="s">
        <v>81</v>
      </c>
      <c r="AT154" s="140" t="s">
        <v>74</v>
      </c>
      <c r="AU154" s="140" t="s">
        <v>81</v>
      </c>
      <c r="AY154" s="132" t="s">
        <v>119</v>
      </c>
      <c r="BK154" s="141">
        <f>SUM(BK155:BK163)</f>
        <v>0</v>
      </c>
    </row>
    <row r="155" spans="1:65" s="2" customFormat="1" ht="21.75" customHeight="1">
      <c r="A155" s="32"/>
      <c r="B155" s="144"/>
      <c r="C155" s="145" t="s">
        <v>168</v>
      </c>
      <c r="D155" s="145" t="s">
        <v>121</v>
      </c>
      <c r="E155" s="146" t="s">
        <v>169</v>
      </c>
      <c r="F155" s="147" t="s">
        <v>170</v>
      </c>
      <c r="G155" s="148" t="s">
        <v>171</v>
      </c>
      <c r="H155" s="149">
        <v>25.3</v>
      </c>
      <c r="I155" s="150"/>
      <c r="J155" s="151">
        <f>ROUND(I155*H155,2)</f>
        <v>0</v>
      </c>
      <c r="K155" s="147" t="s">
        <v>125</v>
      </c>
      <c r="L155" s="33"/>
      <c r="M155" s="152" t="s">
        <v>1</v>
      </c>
      <c r="N155" s="153" t="s">
        <v>40</v>
      </c>
      <c r="O155" s="58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6" t="s">
        <v>126</v>
      </c>
      <c r="AT155" s="156" t="s">
        <v>121</v>
      </c>
      <c r="AU155" s="156" t="s">
        <v>83</v>
      </c>
      <c r="AY155" s="17" t="s">
        <v>119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81</v>
      </c>
      <c r="BK155" s="157">
        <f>ROUND(I155*H155,2)</f>
        <v>0</v>
      </c>
      <c r="BL155" s="17" t="s">
        <v>126</v>
      </c>
      <c r="BM155" s="156" t="s">
        <v>172</v>
      </c>
    </row>
    <row r="156" spans="1:65" s="2" customFormat="1" ht="19.5">
      <c r="A156" s="32"/>
      <c r="B156" s="33"/>
      <c r="C156" s="32"/>
      <c r="D156" s="158" t="s">
        <v>128</v>
      </c>
      <c r="E156" s="32"/>
      <c r="F156" s="159" t="s">
        <v>173</v>
      </c>
      <c r="G156" s="32"/>
      <c r="H156" s="32"/>
      <c r="I156" s="160"/>
      <c r="J156" s="32"/>
      <c r="K156" s="32"/>
      <c r="L156" s="33"/>
      <c r="M156" s="161"/>
      <c r="N156" s="162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128</v>
      </c>
      <c r="AU156" s="17" t="s">
        <v>83</v>
      </c>
    </row>
    <row r="157" spans="1:65" s="2" customFormat="1" ht="24">
      <c r="A157" s="32"/>
      <c r="B157" s="144"/>
      <c r="C157" s="145" t="s">
        <v>174</v>
      </c>
      <c r="D157" s="145" t="s">
        <v>121</v>
      </c>
      <c r="E157" s="146" t="s">
        <v>175</v>
      </c>
      <c r="F157" s="147" t="s">
        <v>176</v>
      </c>
      <c r="G157" s="148" t="s">
        <v>171</v>
      </c>
      <c r="H157" s="149">
        <v>227.7</v>
      </c>
      <c r="I157" s="150"/>
      <c r="J157" s="151">
        <f>ROUND(I157*H157,2)</f>
        <v>0</v>
      </c>
      <c r="K157" s="147" t="s">
        <v>125</v>
      </c>
      <c r="L157" s="33"/>
      <c r="M157" s="152" t="s">
        <v>1</v>
      </c>
      <c r="N157" s="153" t="s">
        <v>40</v>
      </c>
      <c r="O157" s="58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6" t="s">
        <v>126</v>
      </c>
      <c r="AT157" s="156" t="s">
        <v>121</v>
      </c>
      <c r="AU157" s="156" t="s">
        <v>83</v>
      </c>
      <c r="AY157" s="17" t="s">
        <v>119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81</v>
      </c>
      <c r="BK157" s="157">
        <f>ROUND(I157*H157,2)</f>
        <v>0</v>
      </c>
      <c r="BL157" s="17" t="s">
        <v>126</v>
      </c>
      <c r="BM157" s="156" t="s">
        <v>177</v>
      </c>
    </row>
    <row r="158" spans="1:65" s="2" customFormat="1" ht="29.25">
      <c r="A158" s="32"/>
      <c r="B158" s="33"/>
      <c r="C158" s="32"/>
      <c r="D158" s="158" t="s">
        <v>128</v>
      </c>
      <c r="E158" s="32"/>
      <c r="F158" s="159" t="s">
        <v>178</v>
      </c>
      <c r="G158" s="32"/>
      <c r="H158" s="32"/>
      <c r="I158" s="160"/>
      <c r="J158" s="32"/>
      <c r="K158" s="32"/>
      <c r="L158" s="33"/>
      <c r="M158" s="161"/>
      <c r="N158" s="162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128</v>
      </c>
      <c r="AU158" s="17" t="s">
        <v>83</v>
      </c>
    </row>
    <row r="159" spans="1:65" s="14" customFormat="1" ht="11.25">
      <c r="B159" s="171"/>
      <c r="D159" s="158" t="s">
        <v>132</v>
      </c>
      <c r="F159" s="173" t="s">
        <v>179</v>
      </c>
      <c r="H159" s="174">
        <v>227.7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132</v>
      </c>
      <c r="AU159" s="172" t="s">
        <v>83</v>
      </c>
      <c r="AV159" s="14" t="s">
        <v>83</v>
      </c>
      <c r="AW159" s="14" t="s">
        <v>3</v>
      </c>
      <c r="AX159" s="14" t="s">
        <v>81</v>
      </c>
      <c r="AY159" s="172" t="s">
        <v>119</v>
      </c>
    </row>
    <row r="160" spans="1:65" s="2" customFormat="1" ht="24">
      <c r="A160" s="32"/>
      <c r="B160" s="144"/>
      <c r="C160" s="145" t="s">
        <v>157</v>
      </c>
      <c r="D160" s="145" t="s">
        <v>121</v>
      </c>
      <c r="E160" s="146" t="s">
        <v>180</v>
      </c>
      <c r="F160" s="147" t="s">
        <v>181</v>
      </c>
      <c r="G160" s="148" t="s">
        <v>171</v>
      </c>
      <c r="H160" s="149">
        <v>25.3</v>
      </c>
      <c r="I160" s="150"/>
      <c r="J160" s="151">
        <f>ROUND(I160*H160,2)</f>
        <v>0</v>
      </c>
      <c r="K160" s="147" t="s">
        <v>125</v>
      </c>
      <c r="L160" s="33"/>
      <c r="M160" s="152" t="s">
        <v>1</v>
      </c>
      <c r="N160" s="153" t="s">
        <v>40</v>
      </c>
      <c r="O160" s="58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6" t="s">
        <v>126</v>
      </c>
      <c r="AT160" s="156" t="s">
        <v>121</v>
      </c>
      <c r="AU160" s="156" t="s">
        <v>83</v>
      </c>
      <c r="AY160" s="17" t="s">
        <v>119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81</v>
      </c>
      <c r="BK160" s="157">
        <f>ROUND(I160*H160,2)</f>
        <v>0</v>
      </c>
      <c r="BL160" s="17" t="s">
        <v>126</v>
      </c>
      <c r="BM160" s="156" t="s">
        <v>182</v>
      </c>
    </row>
    <row r="161" spans="1:65" s="2" customFormat="1" ht="11.25">
      <c r="A161" s="32"/>
      <c r="B161" s="33"/>
      <c r="C161" s="32"/>
      <c r="D161" s="158" t="s">
        <v>128</v>
      </c>
      <c r="E161" s="32"/>
      <c r="F161" s="159" t="s">
        <v>183</v>
      </c>
      <c r="G161" s="32"/>
      <c r="H161" s="32"/>
      <c r="I161" s="160"/>
      <c r="J161" s="32"/>
      <c r="K161" s="32"/>
      <c r="L161" s="33"/>
      <c r="M161" s="161"/>
      <c r="N161" s="162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128</v>
      </c>
      <c r="AU161" s="17" t="s">
        <v>83</v>
      </c>
    </row>
    <row r="162" spans="1:65" s="2" customFormat="1" ht="44.25" customHeight="1">
      <c r="A162" s="32"/>
      <c r="B162" s="144"/>
      <c r="C162" s="145" t="s">
        <v>184</v>
      </c>
      <c r="D162" s="145" t="s">
        <v>121</v>
      </c>
      <c r="E162" s="146" t="s">
        <v>185</v>
      </c>
      <c r="F162" s="147" t="s">
        <v>186</v>
      </c>
      <c r="G162" s="148" t="s">
        <v>171</v>
      </c>
      <c r="H162" s="149">
        <v>25.3</v>
      </c>
      <c r="I162" s="150"/>
      <c r="J162" s="151">
        <f>ROUND(I162*H162,2)</f>
        <v>0</v>
      </c>
      <c r="K162" s="147" t="s">
        <v>125</v>
      </c>
      <c r="L162" s="33"/>
      <c r="M162" s="152" t="s">
        <v>1</v>
      </c>
      <c r="N162" s="153" t="s">
        <v>40</v>
      </c>
      <c r="O162" s="58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6" t="s">
        <v>126</v>
      </c>
      <c r="AT162" s="156" t="s">
        <v>121</v>
      </c>
      <c r="AU162" s="156" t="s">
        <v>83</v>
      </c>
      <c r="AY162" s="17" t="s">
        <v>119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81</v>
      </c>
      <c r="BK162" s="157">
        <f>ROUND(I162*H162,2)</f>
        <v>0</v>
      </c>
      <c r="BL162" s="17" t="s">
        <v>126</v>
      </c>
      <c r="BM162" s="156" t="s">
        <v>187</v>
      </c>
    </row>
    <row r="163" spans="1:65" s="2" customFormat="1" ht="29.25">
      <c r="A163" s="32"/>
      <c r="B163" s="33"/>
      <c r="C163" s="32"/>
      <c r="D163" s="158" t="s">
        <v>128</v>
      </c>
      <c r="E163" s="32"/>
      <c r="F163" s="159" t="s">
        <v>186</v>
      </c>
      <c r="G163" s="32"/>
      <c r="H163" s="32"/>
      <c r="I163" s="160"/>
      <c r="J163" s="32"/>
      <c r="K163" s="32"/>
      <c r="L163" s="33"/>
      <c r="M163" s="187"/>
      <c r="N163" s="188"/>
      <c r="O163" s="189"/>
      <c r="P163" s="189"/>
      <c r="Q163" s="189"/>
      <c r="R163" s="189"/>
      <c r="S163" s="189"/>
      <c r="T163" s="190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128</v>
      </c>
      <c r="AU163" s="17" t="s">
        <v>83</v>
      </c>
    </row>
    <row r="164" spans="1:65" s="2" customFormat="1" ht="6.95" customHeight="1">
      <c r="A164" s="32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3"/>
      <c r="M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</row>
  </sheetData>
  <autoFilter ref="C124:K163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002 - SO 02 Konečné úprav...</vt:lpstr>
      <vt:lpstr>'002 - SO 02 Konečné úprav...'!Názvy_tisku</vt:lpstr>
      <vt:lpstr>'Rekapitulace stavby'!Názvy_tisku</vt:lpstr>
      <vt:lpstr>'002 - SO 02 Konečné úprav...'!Oblast_tisku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Hrabalová Marcela</cp:lastModifiedBy>
  <dcterms:created xsi:type="dcterms:W3CDTF">2021-04-30T07:25:00Z</dcterms:created>
  <dcterms:modified xsi:type="dcterms:W3CDTF">2021-05-17T05:18:30Z</dcterms:modified>
</cp:coreProperties>
</file>